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35" windowHeight="4815" activeTab="0"/>
  </bookViews>
  <sheets>
    <sheet name="исполнение 2016 год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<sst xmlns="http://schemas.openxmlformats.org/spreadsheetml/2006/main" count="281" uniqueCount="202">
  <si>
    <t xml:space="preserve">                                            </t>
  </si>
  <si>
    <t>Приложение № 1</t>
  </si>
  <si>
    <t xml:space="preserve">бюджета муниципального района </t>
  </si>
  <si>
    <r>
      <t xml:space="preserve">Усольского районного муниципального образования             </t>
    </r>
  </si>
  <si>
    <t>тыс. руб.</t>
  </si>
  <si>
    <t>Наименование групп, подгрупп, статей и подстатей доходов</t>
  </si>
  <si>
    <t>Код бюджетной классификации</t>
  </si>
  <si>
    <t>главного администратора доходов</t>
  </si>
  <si>
    <t>доходов районного бюджета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</si>
  <si>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</si>
  <si>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</si>
  <si>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</si>
  <si>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</si>
  <si>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</si>
  <si>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</si>
  <si>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</si>
  <si>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</si>
  <si>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</si>
  <si>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</si>
  <si>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</si>
  <si>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</si>
  <si>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</si>
  <si>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1 01 02040 01 0000 110</t>
  </si>
  <si>
    <t>НАЛОГИ НА ТОВАРЫ (РАБОТЫ, УСЛУГИ), РЕАЛИЗУЕМЫЕ НА ТЕРРИТОРИИ РОССИЙСКОЙ ФЕДЕРАЦИИ</t>
  </si>
  <si>
    <t>100</t>
  </si>
  <si>
    <t>1 03 00000 00 0000 000</t>
  </si>
  <si>
    <t>1 03 02230 01 0000 110</t>
  </si>
  <si>
    <t>1 03 02240 01 0000 110</t>
  </si>
  <si>
    <t>1 03 02250 01 0000 110</t>
  </si>
  <si>
    <t>1 03 02260 01 0000 110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</si>
  <si>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</si>
  <si>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</si>
  <si>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</si>
  <si>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182</t>
  </si>
  <si>
    <t>1 05 02000 02 0000 110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</si>
  <si>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</si>
  <si>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</si>
  <si>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</si>
  <si>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Единый сельскохозяйственный налог</t>
  </si>
  <si>
    <t>1 05 03000 01 0000 110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</si>
  <si>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</si>
  <si>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</si>
  <si>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</si>
  <si>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</si>
  <si>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</si>
  <si>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</si>
  <si>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</si>
  <si>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</si>
  <si>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</si>
  <si>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</si>
  <si>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</si>
  <si>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</si>
  <si>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</si>
  <si>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</si>
  <si>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</si>
  <si>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</si>
  <si>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</si>
  <si>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</si>
  <si>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</si>
  <si>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12"/>
        <color indexed="8"/>
        <rFont val="Times New Roman"/>
        <family val="1"/>
      </rPr>
      <t>7</t>
    </r>
  </si>
  <si>
    <t>048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</si>
  <si>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</si>
  <si>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</si>
  <si>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</si>
  <si>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</si>
  <si>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</si>
  <si>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</si>
  <si>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</si>
  <si>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ДОХОДЫ ОТ ПРОДАЖИ МАТЕРИАЛЬНЫХ И НЕМАТЕРИАЛЬНЫХ АКТИВОВ</t>
  </si>
  <si>
    <t>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</si>
  <si>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</si>
  <si>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</si>
  <si>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</si>
  <si>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1 14 06025 05 0000 430</t>
  </si>
  <si>
    <t>ШТРАФЫ, САНКЦИИ, ВОЗМЕЩЕНИЕ УЩЕРБА</t>
  </si>
  <si>
    <t>1 16 00000 00 0000 000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</si>
  <si>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 </t>
    </r>
  </si>
  <si>
    <t>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</si>
  <si>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</si>
  <si>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</si>
  <si>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</si>
  <si>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</si>
  <si>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</si>
  <si>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</t>
  </si>
  <si>
    <t>1 16 08010 01 0000 140</t>
  </si>
  <si>
    <t>Денежные взыскания (штрафы) за нарушение бюджетного законодательства (в части бюджетов муниципальных районов)</t>
  </si>
  <si>
    <t>1 16 18050 05 0000 140</t>
  </si>
  <si>
    <r>
  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</t>
    </r>
    <r>
      <rPr>
        <sz val="12"/>
        <color indexed="8"/>
        <rFont val="Times New Roman"/>
        <family val="1"/>
      </rPr>
      <t>о рыболовстве и сохранении водных биологических ресурсов,</t>
    </r>
    <r>
      <rPr>
        <b/>
        <i/>
        <sz val="12"/>
        <color indexed="55"/>
        <rFont val="Times New Roman"/>
        <family val="1"/>
      </rPr>
      <t xml:space="preserve"> </t>
    </r>
    <r>
      <rPr>
        <sz val="12"/>
        <rFont val="Times New Roman"/>
        <family val="1"/>
      </rPr>
      <t>земельного законодательства, лесного законодательства, водного законодательства</t>
    </r>
  </si>
  <si>
    <t>1 16 25000 00 0000 140</t>
  </si>
  <si>
    <t>в том числе: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</si>
  <si>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</si>
  <si>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</si>
  <si>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</si>
  <si>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</si>
  <si>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</si>
  <si>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</si>
  <si>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r>
      <t>1 16 30030 01 0000 140</t>
    </r>
    <r>
      <rPr>
        <sz val="8"/>
        <color indexed="10"/>
        <rFont val="Times New Roman"/>
        <family val="1"/>
      </rPr>
      <t xml:space="preserve"> </t>
    </r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</si>
  <si>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</si>
  <si>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r>
      <t>1 16 33050 05 0000 140</t>
    </r>
    <r>
      <rPr>
        <sz val="8"/>
        <color indexed="10"/>
        <rFont val="Times New Roman"/>
        <family val="1"/>
      </rPr>
      <t xml:space="preserve"> </t>
    </r>
  </si>
  <si>
    <t>Суммы по искам о возмещении вреда, причиненного окружающей среде, подлежащие зачислению в бюджеты муниципальных районов</t>
  </si>
  <si>
    <r>
      <t>1 16 35030 05 0000 140</t>
    </r>
    <r>
      <rPr>
        <sz val="8"/>
        <color indexed="10"/>
        <rFont val="Times New Roman"/>
        <family val="1"/>
      </rPr>
      <t xml:space="preserve"> </t>
    </r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</si>
  <si>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</si>
  <si>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</si>
  <si>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</si>
  <si>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</si>
  <si>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ПРОЧИЕ НЕНАЛОГОВЫЕ ДОХОДЫ</t>
  </si>
  <si>
    <t>901</t>
  </si>
  <si>
    <t>1 17 00000 00 0000 000</t>
  </si>
  <si>
    <t>Невыясненные поступления, зачисляемые в бюджеты муниципальных районов</t>
  </si>
  <si>
    <t>1 17 01050 05 0000 180</t>
  </si>
  <si>
    <t>Прочие неналоговые доходы бюджетов муниципальных районов</t>
  </si>
  <si>
    <t>1 17 05050 05 0000 180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</si>
  <si>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</si>
  <si>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</si>
  <si>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РФ</t>
  </si>
  <si>
    <t>2 02 00000 00 0000 000</t>
  </si>
  <si>
    <t>2 02 01000 00 0000 151</t>
  </si>
  <si>
    <t>Дотации бюджетам муниципальных районов на выравнивание  бюджетной обеспеченности</t>
  </si>
  <si>
    <t>2 02 01001 05 0000 151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</si>
  <si>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</si>
  <si>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</si>
  <si>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Субсидии</t>
  </si>
  <si>
    <t>2 02 02000 00 0000 151</t>
  </si>
  <si>
    <t>2 02 02999 05 0000 151</t>
  </si>
  <si>
    <t>Субвенции</t>
  </si>
  <si>
    <t>2 02 03000 00 0000 151</t>
  </si>
  <si>
    <t>2 02 03007 05 0000 151</t>
  </si>
  <si>
    <t>2 02 03022 05 0000 151</t>
  </si>
  <si>
    <t>2 02 03024 05 0000 151</t>
  </si>
  <si>
    <t>2 02 03999 05 0000 151</t>
  </si>
  <si>
    <t>Иные межбюджетные трансферты</t>
  </si>
  <si>
    <t>2 02 04000 00 0000 151</t>
  </si>
  <si>
    <t>2 02 04025 05 0000 151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</si>
  <si>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</si>
  <si>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</si>
  <si>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Итого:</t>
  </si>
  <si>
    <t>177</t>
  </si>
  <si>
    <t>к решению Думы муниципального района</t>
  </si>
  <si>
    <t xml:space="preserve"> Усольского районного муниципального образования </t>
  </si>
  <si>
    <t>Субсидии на выравнивание   обеспеченности муниципальных образований Иркутской области на реализацию ими отдельных расходных обязательств</t>
  </si>
  <si>
    <t>2 02 03121 05 0000 151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</si>
  <si>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</si>
  <si>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</si>
  <si>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</si>
  <si>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</si>
  <si>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</si>
  <si>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</si>
  <si>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</si>
  <si>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</si>
  <si>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</si>
  <si>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</si>
  <si>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</si>
  <si>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</si>
  <si>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Субвенция на проведение Всероссийской сельскохозяйственной переписи в 2016 году</t>
  </si>
  <si>
    <t>Субсидии на реализацию мероприятий, направленных на повышение эффективности бюджетных расходов муниципальных образований Иркутской области</t>
  </si>
  <si>
    <t>Субсидии местным бюджетам на оказание содействия в капитальном ремонте и ремонте автомобильных дорог общего пользования местного значения к садоводческим, огородническим и дачным некоммерческим объединениям граждан Иркутской области</t>
  </si>
  <si>
    <t xml:space="preserve">Субвенции на осуществление полномочий по составлению  (изменению) списков кандидатов в присяжные заседатели федеральных судов общей юрисдикции в Российской Федерации
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</si>
  <si>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</si>
  <si>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Субвенции на осуществление отдельных областных государственных полномочий в сфере обращения с безнадзорными собаками  и кошками в Иркутской области</t>
  </si>
  <si>
    <t>Субвенции на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</si>
  <si>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Субвенции на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</si>
  <si>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Субвенции на осуществление отдельных областных государственных полномочий в сфере труда</t>
  </si>
  <si>
    <t>Субвенции на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</si>
  <si>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</si>
  <si>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</si>
  <si>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</si>
  <si>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Иные межбюджетные трансферты на комплектование книжных фондов библиотек муниципальных образований Иркутской области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</si>
  <si>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реализующих программы начального общего, основного общего, среднего общего образования, обеспечение дополнительного образования детей в муниципальных 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</si>
  <si>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</si>
  <si>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2 02 02051 05 0000 151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</si>
  <si>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</si>
  <si>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</si>
  <si>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Дотации бюджетам субъектов Российской Федерации и муниципальных образований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</si>
  <si>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пребыванием, организованных органами местного самоуправления муниципальных образований Иркутской области</t>
  </si>
  <si>
    <t xml:space="preserve">Председатель комитета финансов                                                                                                                </t>
  </si>
  <si>
    <t>Н.А. Касимовская</t>
  </si>
  <si>
    <t>Субсидии бюджетам муниципальных образований Иркутской области на реализацию программ по работе с детьми и молодежью</t>
  </si>
  <si>
    <t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</si>
  <si>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2 02 02077 05 0000 151</t>
  </si>
  <si>
    <t>Субсидии на мероприятия подпрограммы "Обеспечение жильем молодых семей" федеральной целевой программы "Жилище" на 2015 - 2020 годы(ФБ)</t>
  </si>
  <si>
    <t>Субсидии местным бюджетам на мероприятия по обеспечению жильем молодых семей в рамках реализации подпрограммы «Обеспечение жильем молодых семей» федеральной целевой программы «Жилище» на 2015 - 2020 годы(ОБ)</t>
  </si>
  <si>
    <t>Субсидии местным бюджетам на развитие сети учреждений культурно-досугового типа в рамках реализации мероприятий федеральной целевой программы «Устойчивое развитие сельских территорий на 2014 - 2017 годы и на период до 2020 года»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</si>
  <si>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</si>
  <si>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местным бюджетам в целях 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</si>
  <si>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Государственная пошлина за выдачу разрешения на установку рекламной конструкции</t>
  </si>
  <si>
    <t>902</t>
  </si>
  <si>
    <t>1 08 07150 01 0000 110</t>
  </si>
  <si>
    <t>202 02215 05 0000 151</t>
  </si>
  <si>
    <t>000</t>
  </si>
  <si>
    <t>00</t>
  </si>
  <si>
    <t>Субсидия местным бюджетам в целях софинансирования расходных обязательств муниципальных образований Иркутской области на закупку оборудования для оснащения производственных помещений столовых муниципальных общеобразовательных организаций в Иркутской области</t>
  </si>
  <si>
    <t>906</t>
  </si>
  <si>
    <t>"Об исполнении бюджета муниципального района</t>
  </si>
  <si>
    <t>Усольского районного муниципального образования за 2016 год"</t>
  </si>
  <si>
    <t>Исполнение плана по доходам</t>
  </si>
  <si>
    <t>за 2016 год</t>
  </si>
  <si>
    <t>План на 2016 год</t>
  </si>
  <si>
    <t>Исполнение</t>
  </si>
  <si>
    <t>% исполнения</t>
  </si>
  <si>
    <t>Денежные взыскания (штрафы) за  правонарушения в области дорожного движения</t>
  </si>
  <si>
    <t>-</t>
  </si>
  <si>
    <t>от 25.04.2017г. № 230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</si>
</sst>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#,##0.000_ ;\-#,##0.000\ "/>
    <numFmt numFmtId="167" formatCode="#,##0.0000_ ;\-#,##0.0000\ "/>
    <numFmt numFmtId="168" formatCode="#,##0.00000_ ;\-#,##0.00000\ "/>
    <numFmt numFmtId="169" formatCode="#,##0.000000_ ;\-#,##0.000000\ "/>
    <numFmt numFmtId="170" formatCode="#,##0.0000000_ ;\-#,##0.0000000\ "/>
    <numFmt numFmtId="171" formatCode="#,##0.00000000_ ;\-#,##0.00000000\ "/>
    <numFmt numFmtId="172" formatCode="#,##0.0_ ;\-#,##0.0\ "/>
  </numFmts>
  <fonts count="39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55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4" applyFont="1" applyFill="1">
      <alignment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45" applyNumberFormat="1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4" applyFont="1" applyFill="1" applyBorder="1" applyAlignment="1">
      <alignment horizontal="center" vertical="center" wrapText="1"/>
      <protection/>
    </xf>
    <xf numFmtId="165" fontId="2" fillId="0" borderId="10" xfId="64" applyNumberFormat="1" applyFont="1" applyFill="1" applyBorder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165" fontId="2" fillId="0" borderId="10" xfId="64" applyNumberFormat="1" applyFont="1" applyFill="1" applyBorder="1" applyAlignment="1">
      <alignment horizontal="center" vertical="center" wrapText="1"/>
    </xf>
    <xf numFmtId="165" fontId="3" fillId="0" borderId="10" xfId="64" applyNumberFormat="1" applyFont="1" applyFill="1" applyBorder="1" applyAlignment="1">
      <alignment horizontal="center" vertical="center"/>
    </xf>
    <xf numFmtId="165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>
      <alignment horizontal="center" vertical="center" wrapText="1"/>
      <protection/>
    </xf>
    <xf numFmtId="165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165" fontId="3" fillId="0" borderId="10" xfId="54" applyNumberFormat="1" applyFont="1" applyFill="1" applyBorder="1" applyAlignment="1">
      <alignment horizontal="center" vertical="center" wrapText="1"/>
      <protection/>
    </xf>
    <xf numFmtId="165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/>
      <protection/>
    </xf>
    <xf numFmtId="0" fontId="13" fillId="0" borderId="10" xfId="54" applyFont="1" applyFill="1" applyBorder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65" fontId="36" fillId="0" borderId="0" xfId="0" applyNumberFormat="1" applyFont="1" applyFill="1" applyAlignment="1">
      <alignment/>
    </xf>
    <xf numFmtId="0" fontId="3" fillId="0" borderId="12" xfId="54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justify" vertical="top" wrapText="1"/>
      <protection/>
    </xf>
    <xf numFmtId="0" fontId="2" fillId="0" borderId="10" xfId="54" applyFont="1" applyFill="1" applyBorder="1" applyAlignment="1">
      <alignment horizontal="justify" vertical="top" wrapText="1"/>
      <protection/>
    </xf>
    <xf numFmtId="0" fontId="10" fillId="0" borderId="10" xfId="54" applyFont="1" applyFill="1" applyBorder="1" applyAlignment="1">
      <alignment horizontal="justify" vertical="top" wrapText="1"/>
      <protection/>
    </xf>
    <xf numFmtId="0" fontId="14" fillId="0" borderId="0" xfId="0" applyFont="1" applyFill="1" applyAlignment="1">
      <alignment horizontal="justify" vertical="top" wrapText="1"/>
    </xf>
    <xf numFmtId="0" fontId="2" fillId="0" borderId="10" xfId="54" applyFont="1" applyFill="1" applyBorder="1" applyAlignment="1">
      <alignment vertical="top" wrapText="1"/>
      <protection/>
    </xf>
    <xf numFmtId="0" fontId="10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3" fillId="0" borderId="10" xfId="54" applyFont="1" applyFill="1" applyBorder="1" applyAlignment="1">
      <alignment horizontal="left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2" fillId="0" borderId="13" xfId="54" applyFont="1" applyFill="1" applyBorder="1" applyAlignment="1">
      <alignment horizontal="left" vertical="center" wrapText="1"/>
      <protection/>
    </xf>
    <xf numFmtId="164" fontId="2" fillId="0" borderId="14" xfId="54" applyNumberFormat="1" applyFont="1" applyFill="1" applyBorder="1" applyAlignment="1">
      <alignment horizontal="left" vertical="center" wrapText="1"/>
      <protection/>
    </xf>
    <xf numFmtId="164" fontId="2" fillId="0" borderId="10" xfId="54" applyNumberFormat="1" applyFont="1" applyFill="1" applyBorder="1" applyAlignment="1">
      <alignment horizontal="left" vertical="center" wrapText="1"/>
      <protection/>
    </xf>
    <xf numFmtId="0" fontId="2" fillId="0" borderId="10" xfId="54" applyFont="1" applyFill="1" applyBorder="1">
      <alignment/>
      <protection/>
    </xf>
    <xf numFmtId="166" fontId="2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14" fillId="0" borderId="10" xfId="64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5" fillId="0" borderId="0" xfId="54" applyFont="1" applyFill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54" applyFont="1" applyFill="1" applyAlignment="1">
      <alignment horizontal="right" vertical="center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vertical="center"/>
    </xf>
    <xf numFmtId="165" fontId="2" fillId="0" borderId="10" xfId="54" applyNumberFormat="1" applyFont="1" applyFill="1" applyBorder="1" applyAlignment="1">
      <alignment horizontal="center" vertical="center"/>
      <protection/>
    </xf>
    <xf numFmtId="10" fontId="3" fillId="0" borderId="10" xfId="64" applyNumberFormat="1" applyFont="1" applyFill="1" applyBorder="1" applyAlignment="1">
      <alignment horizontal="center" vertical="center"/>
    </xf>
    <xf numFmtId="0" fontId="2" fillId="0" borderId="0" xfId="54" applyFont="1" applyFill="1" applyAlignment="1">
      <alignment horizontal="center"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0" fontId="38" fillId="0" borderId="0" xfId="0" applyFont="1" applyFill="1" applyAlignment="1">
      <alignment horizontal="left"/>
    </xf>
    <xf numFmtId="0" fontId="3" fillId="0" borderId="10" xfId="54" applyFont="1" applyFill="1" applyBorder="1" applyAlignment="1">
      <alignment horizontal="center" vertical="center" wrapText="1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16" fillId="0" borderId="1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8"/>
  <sheetViews>
    <sheetView tabSelected="1" zoomScalePageLayoutView="0" workbookViewId="0" topLeftCell="A1">
      <selection activeCell="N13" sqref="N13"/>
    </sheetView>
  </sheetViews>
  <sheetFormatPr defaultColWidth="9.140625" defaultRowHeight="36" customHeight="1"/>
  <cols>
    <col min="1" max="1" width="93.421875" style="19" customWidth="1"/>
    <col min="2" max="2" width="16.8515625" style="19" customWidth="1"/>
    <col min="3" max="3" width="19.8515625" style="19" customWidth="1"/>
    <col min="4" max="4" width="17.57421875" style="19" customWidth="1"/>
    <col min="5" max="5" width="16.421875" style="0" customWidth="1"/>
    <col min="6" max="6" width="15.57421875" style="0" customWidth="1"/>
  </cols>
  <sheetData>
    <row r="1" ht="15"/>
    <row r="2" spans="2:5" ht="15">
      <c r="B2" s="42"/>
      <c r="C2" s="42"/>
      <c r="D2" s="42"/>
      <c r="E2" s="43"/>
    </row>
    <row r="3" spans="1:5" ht="15.75">
      <c r="A3" s="1" t="s">
        <v>0</v>
      </c>
      <c r="B3" s="41"/>
      <c r="D3" s="51" t="s">
        <v>1</v>
      </c>
      <c r="E3" s="43"/>
    </row>
    <row r="4" spans="1:5" ht="15.75">
      <c r="A4" s="1"/>
      <c r="B4" s="41"/>
      <c r="D4" s="51" t="s">
        <v>137</v>
      </c>
      <c r="E4" s="43"/>
    </row>
    <row r="5" spans="1:5" ht="15.75">
      <c r="A5" s="1"/>
      <c r="B5" s="41"/>
      <c r="D5" s="51" t="s">
        <v>138</v>
      </c>
      <c r="E5" s="43"/>
    </row>
    <row r="6" spans="1:5" ht="15.75">
      <c r="A6" s="1"/>
      <c r="B6" s="41"/>
      <c r="D6" s="51" t="s">
        <v>192</v>
      </c>
      <c r="E6" s="43"/>
    </row>
    <row r="7" spans="1:5" ht="15.75">
      <c r="A7" s="1"/>
      <c r="B7" s="41"/>
      <c r="D7" s="51" t="s">
        <v>193</v>
      </c>
      <c r="E7" s="43"/>
    </row>
    <row r="8" spans="1:5" ht="15.75">
      <c r="A8" s="1"/>
      <c r="B8" s="41"/>
      <c r="D8" s="51" t="s">
        <v>201</v>
      </c>
      <c r="E8" s="43"/>
    </row>
    <row r="9" ht="15.75">
      <c r="A9" s="1"/>
    </row>
    <row r="10" spans="1:4" ht="18.75">
      <c r="A10" s="55" t="s">
        <v>194</v>
      </c>
      <c r="B10" s="55"/>
      <c r="C10" s="55"/>
      <c r="D10"/>
    </row>
    <row r="11" spans="1:4" ht="18.75">
      <c r="A11" s="55" t="s">
        <v>2</v>
      </c>
      <c r="B11" s="55"/>
      <c r="C11" s="55"/>
      <c r="D11"/>
    </row>
    <row r="12" spans="1:4" ht="18.75">
      <c r="A12" s="56" t="s">
        <v>3</v>
      </c>
      <c r="B12" s="56"/>
      <c r="C12" s="56"/>
      <c r="D12"/>
    </row>
    <row r="13" spans="1:4" ht="18.75">
      <c r="A13" s="56" t="s">
        <v>195</v>
      </c>
      <c r="B13" s="56"/>
      <c r="C13" s="56"/>
      <c r="D13" s="20"/>
    </row>
    <row r="14" spans="1:6" ht="15.75">
      <c r="A14" s="22"/>
      <c r="B14" s="17"/>
      <c r="D14"/>
      <c r="F14" s="45" t="s">
        <v>4</v>
      </c>
    </row>
    <row r="15" spans="1:6" ht="15" customHeight="1">
      <c r="A15" s="57" t="s">
        <v>5</v>
      </c>
      <c r="B15" s="58" t="s">
        <v>6</v>
      </c>
      <c r="C15" s="58"/>
      <c r="D15" s="54" t="s">
        <v>196</v>
      </c>
      <c r="E15" s="54" t="s">
        <v>197</v>
      </c>
      <c r="F15" s="54" t="s">
        <v>198</v>
      </c>
    </row>
    <row r="16" spans="1:6" ht="36">
      <c r="A16" s="57"/>
      <c r="B16" s="52" t="s">
        <v>7</v>
      </c>
      <c r="C16" s="52" t="s">
        <v>8</v>
      </c>
      <c r="D16" s="54"/>
      <c r="E16" s="54"/>
      <c r="F16" s="54"/>
    </row>
    <row r="17" spans="1:6" ht="15.75">
      <c r="A17" s="23" t="s">
        <v>9</v>
      </c>
      <c r="B17" s="46" t="s">
        <v>188</v>
      </c>
      <c r="C17" s="7" t="s">
        <v>10</v>
      </c>
      <c r="D17" s="11">
        <f>D18+D24+D29+D37+D40+D47+D52+D57+D73</f>
        <v>315195.70439</v>
      </c>
      <c r="E17" s="11">
        <f>E18+E24+E29+E37+E40+E47+E52+E57+E73</f>
        <v>310308.20000000007</v>
      </c>
      <c r="F17" s="50">
        <f>E17/D17</f>
        <v>0.9844937468311671</v>
      </c>
    </row>
    <row r="18" spans="1:6" ht="15.75">
      <c r="A18" s="23" t="s">
        <v>11</v>
      </c>
      <c r="B18" s="46" t="s">
        <v>33</v>
      </c>
      <c r="C18" s="7" t="s">
        <v>12</v>
      </c>
      <c r="D18" s="11">
        <f>D19</f>
        <v>240009.85</v>
      </c>
      <c r="E18" s="11">
        <f>E19</f>
        <v>239655.58</v>
      </c>
      <c r="F18" s="50">
        <f aca="true" t="shared" si="0" ref="F18:F81">E18/D18</f>
        <v>0.9985239355801439</v>
      </c>
    </row>
    <row r="19" spans="1:6" ht="15.75">
      <c r="A19" s="23" t="s">
        <v>13</v>
      </c>
      <c r="B19" s="2">
        <v>182</v>
      </c>
      <c r="C19" s="5" t="s">
        <v>14</v>
      </c>
      <c r="D19" s="11">
        <f>D20+D21+D22+D23</f>
        <v>240009.85</v>
      </c>
      <c r="E19" s="11">
        <f>E20+E21+E22+E23</f>
        <v>239655.58</v>
      </c>
      <c r="F19" s="50">
        <f t="shared" si="0"/>
        <v>0.9985239355801439</v>
      </c>
    </row>
    <row r="20" spans="1:6" ht="66">
      <c r="A20" s="24" t="s">
        <v>15</v>
      </c>
      <c r="B20" s="2">
        <v>182</v>
      </c>
      <c r="C20" s="5" t="s">
        <v>16</v>
      </c>
      <c r="D20" s="8">
        <v>239244.4</v>
      </c>
      <c r="E20" s="8">
        <v>238890.31</v>
      </c>
      <c r="F20" s="50">
        <f t="shared" si="0"/>
        <v>0.9985199653576009</v>
      </c>
    </row>
    <row r="21" spans="1:6" ht="78.75">
      <c r="A21" s="24" t="s">
        <v>17</v>
      </c>
      <c r="B21" s="2">
        <v>182</v>
      </c>
      <c r="C21" s="5" t="s">
        <v>18</v>
      </c>
      <c r="D21" s="8">
        <v>310</v>
      </c>
      <c r="E21" s="8">
        <v>309.61</v>
      </c>
      <c r="F21" s="50">
        <f t="shared" si="0"/>
        <v>0.998741935483871</v>
      </c>
    </row>
    <row r="22" spans="1:6" ht="31.5">
      <c r="A22" s="24" t="s">
        <v>19</v>
      </c>
      <c r="B22" s="2">
        <v>182</v>
      </c>
      <c r="C22" s="5" t="s">
        <v>20</v>
      </c>
      <c r="D22" s="8">
        <v>450</v>
      </c>
      <c r="E22" s="8">
        <v>450.34</v>
      </c>
      <c r="F22" s="50">
        <f t="shared" si="0"/>
        <v>1.0007555555555554</v>
      </c>
    </row>
    <row r="23" spans="1:6" ht="66">
      <c r="A23" s="24" t="s">
        <v>21</v>
      </c>
      <c r="B23" s="2">
        <v>182</v>
      </c>
      <c r="C23" s="5" t="s">
        <v>22</v>
      </c>
      <c r="D23" s="8">
        <v>5.45</v>
      </c>
      <c r="E23" s="8">
        <v>5.32</v>
      </c>
      <c r="F23" s="50">
        <f t="shared" si="0"/>
        <v>0.9761467889908257</v>
      </c>
    </row>
    <row r="24" spans="1:6" ht="31.5">
      <c r="A24" s="23" t="s">
        <v>23</v>
      </c>
      <c r="B24" s="46" t="s">
        <v>24</v>
      </c>
      <c r="C24" s="7" t="s">
        <v>25</v>
      </c>
      <c r="D24" s="11">
        <f>D25+D26+D27+D28</f>
        <v>686.76439</v>
      </c>
      <c r="E24" s="11">
        <f>E25+E26+E27+E28</f>
        <v>716.69</v>
      </c>
      <c r="F24" s="50">
        <f t="shared" si="0"/>
        <v>1.0435747840682303</v>
      </c>
    </row>
    <row r="25" spans="1:6" ht="47.25">
      <c r="A25" s="25" t="s">
        <v>141</v>
      </c>
      <c r="B25" s="2" t="s">
        <v>24</v>
      </c>
      <c r="C25" s="9" t="s">
        <v>26</v>
      </c>
      <c r="D25" s="8">
        <v>216.51666</v>
      </c>
      <c r="E25" s="8">
        <v>245.01</v>
      </c>
      <c r="F25" s="50">
        <f t="shared" si="0"/>
        <v>1.1315988340112026</v>
      </c>
    </row>
    <row r="26" spans="1:6" ht="63">
      <c r="A26" s="25" t="s">
        <v>142</v>
      </c>
      <c r="B26" s="2" t="s">
        <v>24</v>
      </c>
      <c r="C26" s="9" t="s">
        <v>27</v>
      </c>
      <c r="D26" s="8">
        <v>3.49768</v>
      </c>
      <c r="E26" s="8">
        <v>3.74</v>
      </c>
      <c r="F26" s="50">
        <f t="shared" si="0"/>
        <v>1.0692802085954118</v>
      </c>
    </row>
    <row r="27" spans="1:6" ht="63">
      <c r="A27" s="25" t="s">
        <v>143</v>
      </c>
      <c r="B27" s="2" t="s">
        <v>24</v>
      </c>
      <c r="C27" s="9" t="s">
        <v>28</v>
      </c>
      <c r="D27" s="8">
        <v>496.89226</v>
      </c>
      <c r="E27" s="8">
        <v>504.23</v>
      </c>
      <c r="F27" s="50">
        <f t="shared" si="0"/>
        <v>1.0147672656442666</v>
      </c>
    </row>
    <row r="28" spans="1:6" ht="63">
      <c r="A28" s="25" t="s">
        <v>144</v>
      </c>
      <c r="B28" s="2" t="s">
        <v>24</v>
      </c>
      <c r="C28" s="9" t="s">
        <v>29</v>
      </c>
      <c r="D28" s="8">
        <v>-30.14221</v>
      </c>
      <c r="E28" s="8">
        <v>-36.29</v>
      </c>
      <c r="F28" s="50">
        <f t="shared" si="0"/>
        <v>1.2039594973294925</v>
      </c>
    </row>
    <row r="29" spans="1:6" ht="15.75">
      <c r="A29" s="23" t="s">
        <v>30</v>
      </c>
      <c r="B29" s="46">
        <v>182</v>
      </c>
      <c r="C29" s="7" t="s">
        <v>31</v>
      </c>
      <c r="D29" s="11">
        <f>D30+D33+D36</f>
        <v>52141.5</v>
      </c>
      <c r="E29" s="11">
        <f>E30+E33+E36</f>
        <v>46988.08</v>
      </c>
      <c r="F29" s="50">
        <f t="shared" si="0"/>
        <v>0.9011647152460133</v>
      </c>
    </row>
    <row r="30" spans="1:6" ht="15.75">
      <c r="A30" s="24" t="s">
        <v>32</v>
      </c>
      <c r="B30" s="2" t="s">
        <v>33</v>
      </c>
      <c r="C30" s="5" t="s">
        <v>34</v>
      </c>
      <c r="D30" s="8">
        <f>D31+D32</f>
        <v>8700</v>
      </c>
      <c r="E30" s="8">
        <f>E31+E32</f>
        <v>8487.07</v>
      </c>
      <c r="F30" s="50">
        <f t="shared" si="0"/>
        <v>0.9755252873563218</v>
      </c>
    </row>
    <row r="31" spans="1:6" ht="15.75">
      <c r="A31" s="24" t="s">
        <v>32</v>
      </c>
      <c r="B31" s="5">
        <v>182</v>
      </c>
      <c r="C31" s="5" t="s">
        <v>35</v>
      </c>
      <c r="D31" s="8">
        <v>8697.67</v>
      </c>
      <c r="E31" s="8">
        <v>8485.55</v>
      </c>
      <c r="F31" s="50">
        <f t="shared" si="0"/>
        <v>0.9756118592680567</v>
      </c>
    </row>
    <row r="32" spans="1:6" ht="31.5">
      <c r="A32" s="24" t="s">
        <v>36</v>
      </c>
      <c r="B32" s="5">
        <v>182</v>
      </c>
      <c r="C32" s="5" t="s">
        <v>37</v>
      </c>
      <c r="D32" s="8">
        <v>2.33</v>
      </c>
      <c r="E32" s="8">
        <v>1.52</v>
      </c>
      <c r="F32" s="50">
        <f t="shared" si="0"/>
        <v>0.6523605150214592</v>
      </c>
    </row>
    <row r="33" spans="1:6" ht="15.75">
      <c r="A33" s="24" t="s">
        <v>38</v>
      </c>
      <c r="B33" s="5">
        <v>182</v>
      </c>
      <c r="C33" s="5" t="s">
        <v>39</v>
      </c>
      <c r="D33" s="10">
        <f>D34</f>
        <v>43231.5</v>
      </c>
      <c r="E33" s="10">
        <f>E34</f>
        <v>38344.28</v>
      </c>
      <c r="F33" s="50">
        <f t="shared" si="0"/>
        <v>0.8869523379942865</v>
      </c>
    </row>
    <row r="34" spans="1:6" ht="15.75">
      <c r="A34" s="24" t="s">
        <v>38</v>
      </c>
      <c r="B34" s="2">
        <v>182</v>
      </c>
      <c r="C34" s="5" t="s">
        <v>40</v>
      </c>
      <c r="D34" s="10">
        <v>43231.5</v>
      </c>
      <c r="E34" s="10">
        <v>38344.28</v>
      </c>
      <c r="F34" s="50">
        <f t="shared" si="0"/>
        <v>0.8869523379942865</v>
      </c>
    </row>
    <row r="35" spans="1:6" ht="31.5" hidden="1">
      <c r="A35" s="24" t="s">
        <v>41</v>
      </c>
      <c r="B35" s="2" t="s">
        <v>33</v>
      </c>
      <c r="C35" s="5" t="s">
        <v>42</v>
      </c>
      <c r="D35" s="10"/>
      <c r="E35" s="10"/>
      <c r="F35" s="50" t="e">
        <f t="shared" si="0"/>
        <v>#DIV/0!</v>
      </c>
    </row>
    <row r="36" spans="1:6" ht="15.75">
      <c r="A36" s="25" t="s">
        <v>43</v>
      </c>
      <c r="B36" s="2" t="s">
        <v>33</v>
      </c>
      <c r="C36" s="9" t="s">
        <v>44</v>
      </c>
      <c r="D36" s="10">
        <v>210</v>
      </c>
      <c r="E36" s="10">
        <v>156.73</v>
      </c>
      <c r="F36" s="50">
        <f t="shared" si="0"/>
        <v>0.7463333333333333</v>
      </c>
    </row>
    <row r="37" spans="1:6" ht="15.75">
      <c r="A37" s="23" t="s">
        <v>45</v>
      </c>
      <c r="B37" s="46" t="s">
        <v>188</v>
      </c>
      <c r="C37" s="7" t="s">
        <v>46</v>
      </c>
      <c r="D37" s="11">
        <f>D38+D39</f>
        <v>720</v>
      </c>
      <c r="E37" s="11">
        <f>E38+E39</f>
        <v>697.78</v>
      </c>
      <c r="F37" s="50">
        <f t="shared" si="0"/>
        <v>0.9691388888888889</v>
      </c>
    </row>
    <row r="38" spans="1:6" ht="31.5">
      <c r="A38" s="24" t="s">
        <v>47</v>
      </c>
      <c r="B38" s="2" t="s">
        <v>33</v>
      </c>
      <c r="C38" s="5" t="s">
        <v>48</v>
      </c>
      <c r="D38" s="8">
        <v>650</v>
      </c>
      <c r="E38" s="8">
        <v>667.78</v>
      </c>
      <c r="F38" s="50">
        <f t="shared" si="0"/>
        <v>1.027353846153846</v>
      </c>
    </row>
    <row r="39" spans="1:6" ht="15.75">
      <c r="A39" s="24" t="s">
        <v>184</v>
      </c>
      <c r="B39" s="2" t="s">
        <v>185</v>
      </c>
      <c r="C39" s="5" t="s">
        <v>186</v>
      </c>
      <c r="D39" s="8">
        <v>70</v>
      </c>
      <c r="E39" s="8">
        <v>30</v>
      </c>
      <c r="F39" s="50">
        <f t="shared" si="0"/>
        <v>0.42857142857142855</v>
      </c>
    </row>
    <row r="40" spans="1:6" ht="31.5">
      <c r="A40" s="23" t="s">
        <v>49</v>
      </c>
      <c r="B40" s="46" t="s">
        <v>188</v>
      </c>
      <c r="C40" s="7" t="s">
        <v>50</v>
      </c>
      <c r="D40" s="11">
        <f>D41+D42+D43+D44+D45+D46</f>
        <v>4887.95</v>
      </c>
      <c r="E40" s="11">
        <f>E41+E42+E43+E44+E45+E46</f>
        <v>5017.33</v>
      </c>
      <c r="F40" s="50">
        <f t="shared" si="0"/>
        <v>1.0264691741936804</v>
      </c>
    </row>
    <row r="41" spans="1:6" ht="63">
      <c r="A41" s="24" t="s">
        <v>51</v>
      </c>
      <c r="B41" s="2" t="s">
        <v>106</v>
      </c>
      <c r="C41" s="5" t="s">
        <v>52</v>
      </c>
      <c r="D41" s="8">
        <v>600</v>
      </c>
      <c r="E41" s="8">
        <v>712.87</v>
      </c>
      <c r="F41" s="50">
        <f t="shared" si="0"/>
        <v>1.1881166666666667</v>
      </c>
    </row>
    <row r="42" spans="1:6" ht="63">
      <c r="A42" s="24" t="s">
        <v>51</v>
      </c>
      <c r="B42" s="2" t="s">
        <v>191</v>
      </c>
      <c r="C42" s="5" t="s">
        <v>52</v>
      </c>
      <c r="D42" s="8">
        <v>12</v>
      </c>
      <c r="E42" s="8">
        <v>63.09</v>
      </c>
      <c r="F42" s="50">
        <f t="shared" si="0"/>
        <v>5.2575</v>
      </c>
    </row>
    <row r="43" spans="1:6" ht="63">
      <c r="A43" s="24" t="s">
        <v>145</v>
      </c>
      <c r="B43" s="2" t="s">
        <v>106</v>
      </c>
      <c r="C43" s="5" t="s">
        <v>146</v>
      </c>
      <c r="D43" s="8">
        <v>1949.95</v>
      </c>
      <c r="E43" s="8">
        <v>1841.31</v>
      </c>
      <c r="F43" s="50">
        <f t="shared" si="0"/>
        <v>0.9442857509166901</v>
      </c>
    </row>
    <row r="44" spans="1:6" ht="63">
      <c r="A44" s="24" t="s">
        <v>147</v>
      </c>
      <c r="B44" s="2" t="s">
        <v>106</v>
      </c>
      <c r="C44" s="5" t="s">
        <v>148</v>
      </c>
      <c r="D44" s="8">
        <v>500</v>
      </c>
      <c r="E44" s="8">
        <v>537.16</v>
      </c>
      <c r="F44" s="50">
        <f t="shared" si="0"/>
        <v>1.07432</v>
      </c>
    </row>
    <row r="45" spans="1:6" ht="47.25">
      <c r="A45" s="24" t="s">
        <v>53</v>
      </c>
      <c r="B45" s="2">
        <v>906</v>
      </c>
      <c r="C45" s="5" t="s">
        <v>54</v>
      </c>
      <c r="D45" s="8">
        <v>26</v>
      </c>
      <c r="E45" s="8">
        <v>26.49</v>
      </c>
      <c r="F45" s="50">
        <f t="shared" si="0"/>
        <v>1.0188461538461537</v>
      </c>
    </row>
    <row r="46" spans="1:6" ht="63">
      <c r="A46" s="24" t="s">
        <v>55</v>
      </c>
      <c r="B46" s="2">
        <v>906</v>
      </c>
      <c r="C46" s="5" t="s">
        <v>56</v>
      </c>
      <c r="D46" s="8">
        <v>1800</v>
      </c>
      <c r="E46" s="8">
        <v>1836.41</v>
      </c>
      <c r="F46" s="50">
        <f t="shared" si="0"/>
        <v>1.0202277777777777</v>
      </c>
    </row>
    <row r="47" spans="1:6" ht="15.75">
      <c r="A47" s="23" t="s">
        <v>57</v>
      </c>
      <c r="B47" s="46" t="s">
        <v>60</v>
      </c>
      <c r="C47" s="7" t="s">
        <v>58</v>
      </c>
      <c r="D47" s="11">
        <f>D48+D49+D50+D51</f>
        <v>1160.8899999999999</v>
      </c>
      <c r="E47" s="11">
        <f>E48+E49+E50+E51</f>
        <v>1158.34</v>
      </c>
      <c r="F47" s="50">
        <f t="shared" si="0"/>
        <v>0.9978034094530921</v>
      </c>
    </row>
    <row r="48" spans="1:6" ht="34.5">
      <c r="A48" s="24" t="s">
        <v>59</v>
      </c>
      <c r="B48" s="2" t="s">
        <v>60</v>
      </c>
      <c r="C48" s="5" t="s">
        <v>61</v>
      </c>
      <c r="D48" s="8">
        <v>806.09</v>
      </c>
      <c r="E48" s="8">
        <v>806.09</v>
      </c>
      <c r="F48" s="50">
        <f t="shared" si="0"/>
        <v>1</v>
      </c>
    </row>
    <row r="49" spans="1:6" ht="15.75">
      <c r="A49" s="24" t="s">
        <v>62</v>
      </c>
      <c r="B49" s="2" t="s">
        <v>60</v>
      </c>
      <c r="C49" s="5" t="s">
        <v>63</v>
      </c>
      <c r="D49" s="8">
        <v>42.18</v>
      </c>
      <c r="E49" s="8">
        <v>42.18</v>
      </c>
      <c r="F49" s="50">
        <f t="shared" si="0"/>
        <v>1</v>
      </c>
    </row>
    <row r="50" spans="1:6" ht="15.75">
      <c r="A50" s="24" t="s">
        <v>64</v>
      </c>
      <c r="B50" s="2" t="s">
        <v>60</v>
      </c>
      <c r="C50" s="5" t="s">
        <v>65</v>
      </c>
      <c r="D50" s="8">
        <v>4.51</v>
      </c>
      <c r="E50" s="8">
        <v>3.73</v>
      </c>
      <c r="F50" s="50">
        <f t="shared" si="0"/>
        <v>0.8270509977827052</v>
      </c>
    </row>
    <row r="51" spans="1:6" ht="16.5">
      <c r="A51" s="26" t="s">
        <v>66</v>
      </c>
      <c r="B51" s="2" t="s">
        <v>60</v>
      </c>
      <c r="C51" s="5" t="s">
        <v>67</v>
      </c>
      <c r="D51" s="8">
        <v>308.11</v>
      </c>
      <c r="E51" s="8">
        <v>306.34</v>
      </c>
      <c r="F51" s="50">
        <f t="shared" si="0"/>
        <v>0.9942552984323779</v>
      </c>
    </row>
    <row r="52" spans="1:6" ht="15.75">
      <c r="A52" s="23" t="s">
        <v>68</v>
      </c>
      <c r="B52" s="47" t="s">
        <v>188</v>
      </c>
      <c r="C52" s="7" t="s">
        <v>69</v>
      </c>
      <c r="D52" s="14">
        <f>SUM(D53:D56)</f>
        <v>14215.95</v>
      </c>
      <c r="E52" s="14">
        <f>SUM(E53:E56)</f>
        <v>14916.369999999999</v>
      </c>
      <c r="F52" s="50">
        <f t="shared" si="0"/>
        <v>1.0492700100942953</v>
      </c>
    </row>
    <row r="53" spans="1:6" ht="63">
      <c r="A53" s="24" t="s">
        <v>70</v>
      </c>
      <c r="B53" s="2">
        <v>906</v>
      </c>
      <c r="C53" s="5" t="s">
        <v>71</v>
      </c>
      <c r="D53" s="12">
        <v>5600</v>
      </c>
      <c r="E53" s="12">
        <v>6245.61</v>
      </c>
      <c r="F53" s="50">
        <f t="shared" si="0"/>
        <v>1.1152875</v>
      </c>
    </row>
    <row r="54" spans="1:6" ht="31.5">
      <c r="A54" s="24" t="s">
        <v>149</v>
      </c>
      <c r="B54" s="2" t="s">
        <v>106</v>
      </c>
      <c r="C54" s="37" t="s">
        <v>150</v>
      </c>
      <c r="D54" s="12">
        <v>7215.95</v>
      </c>
      <c r="E54" s="12">
        <v>7259.11</v>
      </c>
      <c r="F54" s="50">
        <f t="shared" si="0"/>
        <v>1.005981194437323</v>
      </c>
    </row>
    <row r="55" spans="1:6" ht="31.5">
      <c r="A55" s="24" t="s">
        <v>151</v>
      </c>
      <c r="B55" s="2" t="s">
        <v>106</v>
      </c>
      <c r="C55" s="38" t="s">
        <v>152</v>
      </c>
      <c r="D55" s="12">
        <v>900</v>
      </c>
      <c r="E55" s="12">
        <v>871.27</v>
      </c>
      <c r="F55" s="50">
        <f t="shared" si="0"/>
        <v>0.9680777777777777</v>
      </c>
    </row>
    <row r="56" spans="1:6" ht="47.25">
      <c r="A56" s="24" t="s">
        <v>72</v>
      </c>
      <c r="B56" s="6" t="s">
        <v>106</v>
      </c>
      <c r="C56" s="5" t="s">
        <v>73</v>
      </c>
      <c r="D56" s="12">
        <v>500</v>
      </c>
      <c r="E56" s="12">
        <v>540.38</v>
      </c>
      <c r="F56" s="50">
        <f t="shared" si="0"/>
        <v>1.08076</v>
      </c>
    </row>
    <row r="57" spans="1:6" ht="15.75">
      <c r="A57" s="23" t="s">
        <v>74</v>
      </c>
      <c r="B57" s="46" t="s">
        <v>188</v>
      </c>
      <c r="C57" s="7" t="s">
        <v>75</v>
      </c>
      <c r="D57" s="11">
        <f>D58+D59+D60+D61+D62+D63+D67+D68+D69+D70+D71+D72</f>
        <v>1222.8</v>
      </c>
      <c r="E57" s="11">
        <f>E58+E59+E60+E61+E62+E63+E67+E68+E69+E70+E71+E72</f>
        <v>1453.7</v>
      </c>
      <c r="F57" s="50">
        <f t="shared" si="0"/>
        <v>1.1888289172391233</v>
      </c>
    </row>
    <row r="58" spans="1:6" ht="53.25">
      <c r="A58" s="24" t="s">
        <v>76</v>
      </c>
      <c r="B58" s="2">
        <v>182</v>
      </c>
      <c r="C58" s="5" t="s">
        <v>77</v>
      </c>
      <c r="D58" s="8">
        <v>81</v>
      </c>
      <c r="E58" s="8">
        <v>65.67</v>
      </c>
      <c r="F58" s="50">
        <f t="shared" si="0"/>
        <v>0.8107407407407408</v>
      </c>
    </row>
    <row r="59" spans="1:6" ht="47.25">
      <c r="A59" s="24" t="s">
        <v>78</v>
      </c>
      <c r="B59" s="2">
        <v>182</v>
      </c>
      <c r="C59" s="5" t="s">
        <v>79</v>
      </c>
      <c r="D59" s="8">
        <v>6</v>
      </c>
      <c r="E59" s="8">
        <v>7.03</v>
      </c>
      <c r="F59" s="50">
        <f t="shared" si="0"/>
        <v>1.1716666666666666</v>
      </c>
    </row>
    <row r="60" spans="1:6" ht="47.25">
      <c r="A60" s="24" t="s">
        <v>80</v>
      </c>
      <c r="B60" s="2">
        <v>182</v>
      </c>
      <c r="C60" s="5" t="s">
        <v>81</v>
      </c>
      <c r="D60" s="8">
        <v>82</v>
      </c>
      <c r="E60" s="8">
        <v>102</v>
      </c>
      <c r="F60" s="50">
        <f t="shared" si="0"/>
        <v>1.2439024390243902</v>
      </c>
    </row>
    <row r="61" spans="1:6" ht="47.25">
      <c r="A61" s="25" t="s">
        <v>82</v>
      </c>
      <c r="B61" s="2" t="s">
        <v>188</v>
      </c>
      <c r="C61" s="9" t="s">
        <v>84</v>
      </c>
      <c r="D61" s="8">
        <v>63</v>
      </c>
      <c r="E61" s="8">
        <v>59.02</v>
      </c>
      <c r="F61" s="50">
        <f t="shared" si="0"/>
        <v>0.9368253968253969</v>
      </c>
    </row>
    <row r="62" spans="1:6" ht="31.5">
      <c r="A62" s="24" t="s">
        <v>85</v>
      </c>
      <c r="B62" s="2">
        <v>901</v>
      </c>
      <c r="C62" s="5" t="s">
        <v>86</v>
      </c>
      <c r="D62" s="8">
        <v>0</v>
      </c>
      <c r="E62" s="8">
        <v>0</v>
      </c>
      <c r="F62" s="50" t="s">
        <v>200</v>
      </c>
    </row>
    <row r="63" spans="1:6" ht="78.75">
      <c r="A63" s="24" t="s">
        <v>87</v>
      </c>
      <c r="B63" s="2" t="s">
        <v>188</v>
      </c>
      <c r="C63" s="5" t="s">
        <v>88</v>
      </c>
      <c r="D63" s="8">
        <f>D65+D66</f>
        <v>177</v>
      </c>
      <c r="E63" s="8">
        <f>E65+E66</f>
        <v>194.38</v>
      </c>
      <c r="F63" s="50">
        <f t="shared" si="0"/>
        <v>1.0981920903954803</v>
      </c>
    </row>
    <row r="64" spans="1:6" ht="15.75">
      <c r="A64" s="27" t="s">
        <v>89</v>
      </c>
      <c r="B64" s="2"/>
      <c r="C64" s="3"/>
      <c r="D64" s="11"/>
      <c r="E64" s="11"/>
      <c r="F64" s="50"/>
    </row>
    <row r="65" spans="1:6" ht="31.5">
      <c r="A65" s="24" t="s">
        <v>90</v>
      </c>
      <c r="B65" s="2" t="s">
        <v>189</v>
      </c>
      <c r="C65" s="5" t="s">
        <v>91</v>
      </c>
      <c r="D65" s="8">
        <v>167</v>
      </c>
      <c r="E65" s="8">
        <v>184.38</v>
      </c>
      <c r="F65" s="50">
        <f t="shared" si="0"/>
        <v>1.1040718562874252</v>
      </c>
    </row>
    <row r="66" spans="1:6" ht="31.5">
      <c r="A66" s="24" t="s">
        <v>92</v>
      </c>
      <c r="B66" s="2" t="s">
        <v>188</v>
      </c>
      <c r="C66" s="5" t="s">
        <v>93</v>
      </c>
      <c r="D66" s="8">
        <v>10</v>
      </c>
      <c r="E66" s="8">
        <v>10</v>
      </c>
      <c r="F66" s="50">
        <f t="shared" si="0"/>
        <v>1</v>
      </c>
    </row>
    <row r="67" spans="1:6" ht="47.25">
      <c r="A67" s="24" t="s">
        <v>94</v>
      </c>
      <c r="B67" s="2" t="s">
        <v>188</v>
      </c>
      <c r="C67" s="5" t="s">
        <v>95</v>
      </c>
      <c r="D67" s="8">
        <v>237</v>
      </c>
      <c r="E67" s="8">
        <v>279</v>
      </c>
      <c r="F67" s="50">
        <f t="shared" si="0"/>
        <v>1.1772151898734178</v>
      </c>
    </row>
    <row r="68" spans="1:6" ht="15.75">
      <c r="A68" s="24" t="s">
        <v>199</v>
      </c>
      <c r="B68" s="2" t="s">
        <v>83</v>
      </c>
      <c r="C68" s="5" t="s">
        <v>96</v>
      </c>
      <c r="D68" s="8">
        <v>0</v>
      </c>
      <c r="E68" s="8">
        <v>4</v>
      </c>
      <c r="F68" s="50" t="s">
        <v>200</v>
      </c>
    </row>
    <row r="69" spans="1:6" ht="47.25">
      <c r="A69" s="28" t="s">
        <v>97</v>
      </c>
      <c r="B69" s="2" t="s">
        <v>106</v>
      </c>
      <c r="C69" s="5" t="s">
        <v>98</v>
      </c>
      <c r="D69" s="8">
        <v>225</v>
      </c>
      <c r="E69" s="8">
        <v>355.62</v>
      </c>
      <c r="F69" s="50">
        <f t="shared" si="0"/>
        <v>1.5805333333333333</v>
      </c>
    </row>
    <row r="70" spans="1:6" ht="31.5">
      <c r="A70" s="24" t="s">
        <v>99</v>
      </c>
      <c r="B70" s="2" t="s">
        <v>188</v>
      </c>
      <c r="C70" s="5" t="s">
        <v>100</v>
      </c>
      <c r="D70" s="8">
        <v>5.8</v>
      </c>
      <c r="E70" s="8">
        <v>4.45</v>
      </c>
      <c r="F70" s="50">
        <f t="shared" si="0"/>
        <v>0.7672413793103449</v>
      </c>
    </row>
    <row r="71" spans="1:6" ht="47.25">
      <c r="A71" s="25" t="s">
        <v>101</v>
      </c>
      <c r="B71" s="2" t="s">
        <v>136</v>
      </c>
      <c r="C71" s="4" t="s">
        <v>102</v>
      </c>
      <c r="D71" s="8">
        <v>30</v>
      </c>
      <c r="E71" s="8">
        <v>24.44</v>
      </c>
      <c r="F71" s="50">
        <f t="shared" si="0"/>
        <v>0.8146666666666668</v>
      </c>
    </row>
    <row r="72" spans="1:6" ht="31.5">
      <c r="A72" s="24" t="s">
        <v>103</v>
      </c>
      <c r="B72" s="2" t="s">
        <v>188</v>
      </c>
      <c r="C72" s="5" t="s">
        <v>104</v>
      </c>
      <c r="D72" s="8">
        <v>316</v>
      </c>
      <c r="E72" s="8">
        <v>358.09</v>
      </c>
      <c r="F72" s="50">
        <f t="shared" si="0"/>
        <v>1.1331962025316455</v>
      </c>
    </row>
    <row r="73" spans="1:6" ht="15.75">
      <c r="A73" s="23" t="s">
        <v>105</v>
      </c>
      <c r="B73" s="46" t="s">
        <v>106</v>
      </c>
      <c r="C73" s="7" t="s">
        <v>107</v>
      </c>
      <c r="D73" s="11">
        <f>D74+D75</f>
        <v>150</v>
      </c>
      <c r="E73" s="11">
        <f>E74+E75</f>
        <v>-295.67</v>
      </c>
      <c r="F73" s="50">
        <f t="shared" si="0"/>
        <v>-1.9711333333333334</v>
      </c>
    </row>
    <row r="74" spans="1:6" ht="15.75">
      <c r="A74" s="48" t="s">
        <v>108</v>
      </c>
      <c r="B74" s="2" t="s">
        <v>106</v>
      </c>
      <c r="C74" s="29" t="s">
        <v>109</v>
      </c>
      <c r="D74" s="8">
        <v>0</v>
      </c>
      <c r="E74" s="8">
        <v>-41.07</v>
      </c>
      <c r="F74" s="50" t="s">
        <v>200</v>
      </c>
    </row>
    <row r="75" spans="1:6" ht="15.75">
      <c r="A75" s="24" t="s">
        <v>110</v>
      </c>
      <c r="B75" s="2" t="s">
        <v>106</v>
      </c>
      <c r="C75" s="5" t="s">
        <v>111</v>
      </c>
      <c r="D75" s="8">
        <v>150</v>
      </c>
      <c r="E75" s="8">
        <v>-254.6</v>
      </c>
      <c r="F75" s="50">
        <f t="shared" si="0"/>
        <v>-1.6973333333333334</v>
      </c>
    </row>
    <row r="76" spans="1:6" ht="15.75">
      <c r="A76" s="30" t="s">
        <v>112</v>
      </c>
      <c r="B76" s="7" t="s">
        <v>106</v>
      </c>
      <c r="C76" s="7" t="s">
        <v>113</v>
      </c>
      <c r="D76" s="15">
        <f>D78+D82+D95+D110+D114</f>
        <v>645033.3741400001</v>
      </c>
      <c r="E76" s="15">
        <f>E78+E82+E95+E110+E114</f>
        <v>613838.43924</v>
      </c>
      <c r="F76" s="50">
        <f t="shared" si="0"/>
        <v>0.951638262219236</v>
      </c>
    </row>
    <row r="77" spans="1:6" ht="15.75">
      <c r="A77" s="30" t="s">
        <v>114</v>
      </c>
      <c r="B77" s="7">
        <v>901</v>
      </c>
      <c r="C77" s="7" t="s">
        <v>115</v>
      </c>
      <c r="D77" s="15">
        <f>D78+D82+D95+D110</f>
        <v>645459.18622</v>
      </c>
      <c r="E77" s="15">
        <f>E78+E82+E95+E110</f>
        <v>614264.2513199999</v>
      </c>
      <c r="F77" s="50">
        <f t="shared" si="0"/>
        <v>0.9516701666565676</v>
      </c>
    </row>
    <row r="78" spans="1:7" ht="15.75">
      <c r="A78" s="30" t="s">
        <v>172</v>
      </c>
      <c r="B78" s="7" t="s">
        <v>106</v>
      </c>
      <c r="C78" s="7" t="s">
        <v>116</v>
      </c>
      <c r="D78" s="15">
        <f>D80+D81</f>
        <v>33998.7</v>
      </c>
      <c r="E78" s="15">
        <f>E80+E81</f>
        <v>33998.7</v>
      </c>
      <c r="F78" s="50">
        <f t="shared" si="0"/>
        <v>1</v>
      </c>
      <c r="G78" s="44"/>
    </row>
    <row r="79" spans="1:6" ht="18" customHeight="1">
      <c r="A79" s="31" t="s">
        <v>89</v>
      </c>
      <c r="B79" s="5"/>
      <c r="C79" s="5"/>
      <c r="D79" s="16"/>
      <c r="E79" s="16"/>
      <c r="F79" s="50"/>
    </row>
    <row r="80" spans="1:6" ht="20.25" customHeight="1">
      <c r="A80" s="31" t="s">
        <v>117</v>
      </c>
      <c r="B80" s="5" t="s">
        <v>106</v>
      </c>
      <c r="C80" s="5" t="s">
        <v>118</v>
      </c>
      <c r="D80" s="16">
        <v>0</v>
      </c>
      <c r="E80" s="16">
        <v>0</v>
      </c>
      <c r="F80" s="50" t="s">
        <v>200</v>
      </c>
    </row>
    <row r="81" spans="1:6" ht="35.25" customHeight="1">
      <c r="A81" s="31" t="s">
        <v>119</v>
      </c>
      <c r="B81" s="5" t="s">
        <v>106</v>
      </c>
      <c r="C81" s="5" t="s">
        <v>120</v>
      </c>
      <c r="D81" s="16">
        <v>33998.7</v>
      </c>
      <c r="E81" s="16">
        <v>33998.7</v>
      </c>
      <c r="F81" s="50">
        <f t="shared" si="0"/>
        <v>1</v>
      </c>
    </row>
    <row r="82" spans="1:6" ht="15.75">
      <c r="A82" s="30" t="s">
        <v>121</v>
      </c>
      <c r="B82" s="7" t="s">
        <v>106</v>
      </c>
      <c r="C82" s="7" t="s">
        <v>122</v>
      </c>
      <c r="D82" s="15">
        <f>D84+D85+D86+D87+D88+D89+D90+D91+D92+D93+D94</f>
        <v>68327.64132</v>
      </c>
      <c r="E82" s="15">
        <f>E84+E85+E86+E87+E88+E89+E90+E91+E92+E93+E94</f>
        <v>38202.81132</v>
      </c>
      <c r="F82" s="50">
        <f aca="true" t="shared" si="1" ref="F82:F115">E82/D82</f>
        <v>0.55911210429589</v>
      </c>
    </row>
    <row r="83" spans="1:6" ht="15.75">
      <c r="A83" s="31" t="s">
        <v>89</v>
      </c>
      <c r="B83" s="5"/>
      <c r="C83" s="5"/>
      <c r="D83" s="16"/>
      <c r="E83" s="16"/>
      <c r="F83" s="50"/>
    </row>
    <row r="84" spans="1:6" ht="31.5">
      <c r="A84" s="31" t="s">
        <v>139</v>
      </c>
      <c r="B84" s="5">
        <v>901</v>
      </c>
      <c r="C84" s="5" t="s">
        <v>123</v>
      </c>
      <c r="D84" s="16">
        <v>8244.4</v>
      </c>
      <c r="E84" s="16">
        <v>8244.4</v>
      </c>
      <c r="F84" s="50">
        <f t="shared" si="1"/>
        <v>1</v>
      </c>
    </row>
    <row r="85" spans="1:6" ht="94.5">
      <c r="A85" s="31" t="s">
        <v>173</v>
      </c>
      <c r="B85" s="5">
        <v>901</v>
      </c>
      <c r="C85" s="5" t="s">
        <v>123</v>
      </c>
      <c r="D85" s="16">
        <v>1471.8</v>
      </c>
      <c r="E85" s="16">
        <v>1471.8</v>
      </c>
      <c r="F85" s="50">
        <f t="shared" si="1"/>
        <v>1</v>
      </c>
    </row>
    <row r="86" spans="1:6" ht="31.5">
      <c r="A86" s="31" t="s">
        <v>154</v>
      </c>
      <c r="B86" s="5">
        <v>901</v>
      </c>
      <c r="C86" s="5" t="s">
        <v>123</v>
      </c>
      <c r="D86" s="16">
        <v>19250</v>
      </c>
      <c r="E86" s="16">
        <v>19250</v>
      </c>
      <c r="F86" s="50">
        <f t="shared" si="1"/>
        <v>1</v>
      </c>
    </row>
    <row r="87" spans="1:6" ht="47.25">
      <c r="A87" s="31" t="s">
        <v>155</v>
      </c>
      <c r="B87" s="5">
        <v>901</v>
      </c>
      <c r="C87" s="5" t="s">
        <v>123</v>
      </c>
      <c r="D87" s="16">
        <v>2640</v>
      </c>
      <c r="E87" s="16">
        <v>2640</v>
      </c>
      <c r="F87" s="50">
        <f t="shared" si="1"/>
        <v>1</v>
      </c>
    </row>
    <row r="88" spans="1:6" ht="31.5">
      <c r="A88" s="31" t="s">
        <v>179</v>
      </c>
      <c r="B88" s="5">
        <v>901</v>
      </c>
      <c r="C88" s="5" t="s">
        <v>169</v>
      </c>
      <c r="D88" s="16">
        <v>168.71652</v>
      </c>
      <c r="E88" s="16">
        <v>168.71652</v>
      </c>
      <c r="F88" s="50">
        <f t="shared" si="1"/>
        <v>1</v>
      </c>
    </row>
    <row r="89" spans="1:6" ht="47.25">
      <c r="A89" s="31" t="s">
        <v>180</v>
      </c>
      <c r="B89" s="5">
        <v>901</v>
      </c>
      <c r="C89" s="5" t="s">
        <v>123</v>
      </c>
      <c r="D89" s="16">
        <v>120.5118</v>
      </c>
      <c r="E89" s="16">
        <v>120.5118</v>
      </c>
      <c r="F89" s="50">
        <f t="shared" si="1"/>
        <v>1</v>
      </c>
    </row>
    <row r="90" spans="1:6" ht="31.5">
      <c r="A90" s="31" t="s">
        <v>176</v>
      </c>
      <c r="B90" s="5">
        <v>901</v>
      </c>
      <c r="C90" s="5" t="s">
        <v>123</v>
      </c>
      <c r="D90" s="16">
        <v>100</v>
      </c>
      <c r="E90" s="16">
        <v>91.8</v>
      </c>
      <c r="F90" s="50">
        <f t="shared" si="1"/>
        <v>0.9179999999999999</v>
      </c>
    </row>
    <row r="91" spans="1:6" ht="47.25">
      <c r="A91" s="31" t="s">
        <v>181</v>
      </c>
      <c r="B91" s="5">
        <v>901</v>
      </c>
      <c r="C91" s="5" t="s">
        <v>178</v>
      </c>
      <c r="D91" s="16">
        <v>32230.7</v>
      </c>
      <c r="E91" s="16">
        <v>2114.07</v>
      </c>
      <c r="F91" s="50">
        <f t="shared" si="1"/>
        <v>0.06559181153372406</v>
      </c>
    </row>
    <row r="92" spans="1:6" ht="31.5">
      <c r="A92" s="31" t="s">
        <v>182</v>
      </c>
      <c r="B92" s="5">
        <v>901</v>
      </c>
      <c r="C92" s="5" t="s">
        <v>187</v>
      </c>
      <c r="D92" s="16">
        <v>1740.2</v>
      </c>
      <c r="E92" s="16">
        <v>1740.2</v>
      </c>
      <c r="F92" s="50">
        <f t="shared" si="1"/>
        <v>1</v>
      </c>
    </row>
    <row r="93" spans="1:6" ht="63">
      <c r="A93" s="31" t="s">
        <v>183</v>
      </c>
      <c r="B93" s="5">
        <v>901</v>
      </c>
      <c r="C93" s="5" t="s">
        <v>123</v>
      </c>
      <c r="D93" s="16">
        <v>1574</v>
      </c>
      <c r="E93" s="16">
        <v>1574</v>
      </c>
      <c r="F93" s="50">
        <f t="shared" si="1"/>
        <v>1</v>
      </c>
    </row>
    <row r="94" spans="1:6" ht="63">
      <c r="A94" s="31" t="s">
        <v>190</v>
      </c>
      <c r="B94" s="5">
        <v>901</v>
      </c>
      <c r="C94" s="5" t="s">
        <v>123</v>
      </c>
      <c r="D94" s="16">
        <v>787.313</v>
      </c>
      <c r="E94" s="16">
        <v>787.313</v>
      </c>
      <c r="F94" s="50">
        <f t="shared" si="1"/>
        <v>1</v>
      </c>
    </row>
    <row r="95" spans="1:6" ht="15.75">
      <c r="A95" s="30" t="s">
        <v>124</v>
      </c>
      <c r="B95" s="7" t="s">
        <v>106</v>
      </c>
      <c r="C95" s="7" t="s">
        <v>125</v>
      </c>
      <c r="D95" s="15">
        <f>D97+D98+D99+D100+D101+D102+D103+D104+D105+D106+D107+D108+D109</f>
        <v>535646.1</v>
      </c>
      <c r="E95" s="15">
        <f>E97+E98+E99+E100+E101+E102+E103+E104+E105+E106+E107+E108+E109</f>
        <v>534620.37</v>
      </c>
      <c r="F95" s="50">
        <f t="shared" si="1"/>
        <v>0.9980850602664707</v>
      </c>
    </row>
    <row r="96" spans="1:6" ht="15.75">
      <c r="A96" s="32" t="s">
        <v>89</v>
      </c>
      <c r="B96" s="5"/>
      <c r="C96" s="5"/>
      <c r="D96" s="16"/>
      <c r="E96" s="16"/>
      <c r="F96" s="50"/>
    </row>
    <row r="97" spans="1:6" ht="15.75">
      <c r="A97" s="32" t="s">
        <v>153</v>
      </c>
      <c r="B97" s="13">
        <v>901</v>
      </c>
      <c r="C97" s="5" t="s">
        <v>140</v>
      </c>
      <c r="D97" s="16">
        <v>1164</v>
      </c>
      <c r="E97" s="16">
        <v>859.12</v>
      </c>
      <c r="F97" s="50">
        <f t="shared" si="1"/>
        <v>0.7380756013745704</v>
      </c>
    </row>
    <row r="98" spans="1:6" ht="36.75" customHeight="1">
      <c r="A98" s="31" t="s">
        <v>156</v>
      </c>
      <c r="B98" s="13" t="s">
        <v>106</v>
      </c>
      <c r="C98" s="5" t="s">
        <v>126</v>
      </c>
      <c r="D98" s="16">
        <v>8.4</v>
      </c>
      <c r="E98" s="16">
        <v>8.4</v>
      </c>
      <c r="F98" s="50">
        <f t="shared" si="1"/>
        <v>1</v>
      </c>
    </row>
    <row r="99" spans="1:6" ht="31.5">
      <c r="A99" s="33" t="s">
        <v>157</v>
      </c>
      <c r="B99" s="5" t="s">
        <v>106</v>
      </c>
      <c r="C99" s="5" t="s">
        <v>127</v>
      </c>
      <c r="D99" s="16">
        <v>23950</v>
      </c>
      <c r="E99" s="16">
        <v>23950</v>
      </c>
      <c r="F99" s="50">
        <f t="shared" si="1"/>
        <v>1</v>
      </c>
    </row>
    <row r="100" spans="1:6" ht="47.25">
      <c r="A100" s="33" t="s">
        <v>177</v>
      </c>
      <c r="B100" s="5" t="s">
        <v>106</v>
      </c>
      <c r="C100" s="5" t="s">
        <v>127</v>
      </c>
      <c r="D100" s="16">
        <v>1745.8</v>
      </c>
      <c r="E100" s="16">
        <v>1745.8</v>
      </c>
      <c r="F100" s="50">
        <f t="shared" si="1"/>
        <v>1</v>
      </c>
    </row>
    <row r="101" spans="1:6" ht="47.25">
      <c r="A101" s="34" t="s">
        <v>159</v>
      </c>
      <c r="B101" s="5" t="s">
        <v>106</v>
      </c>
      <c r="C101" s="5" t="s">
        <v>128</v>
      </c>
      <c r="D101" s="16">
        <v>1941</v>
      </c>
      <c r="E101" s="16">
        <v>1941</v>
      </c>
      <c r="F101" s="50">
        <f t="shared" si="1"/>
        <v>1</v>
      </c>
    </row>
    <row r="102" spans="1:6" ht="47.25">
      <c r="A102" s="34" t="s">
        <v>160</v>
      </c>
      <c r="B102" s="5" t="s">
        <v>106</v>
      </c>
      <c r="C102" s="5" t="s">
        <v>128</v>
      </c>
      <c r="D102" s="16">
        <v>1219.2</v>
      </c>
      <c r="E102" s="16">
        <v>1197.99</v>
      </c>
      <c r="F102" s="50">
        <f t="shared" si="1"/>
        <v>0.9826033464566929</v>
      </c>
    </row>
    <row r="103" spans="1:6" ht="31.5">
      <c r="A103" s="34" t="s">
        <v>164</v>
      </c>
      <c r="B103" s="5" t="s">
        <v>106</v>
      </c>
      <c r="C103" s="5" t="s">
        <v>128</v>
      </c>
      <c r="D103" s="16">
        <v>1210.4</v>
      </c>
      <c r="E103" s="16">
        <v>1114.56</v>
      </c>
      <c r="F103" s="50">
        <f t="shared" si="1"/>
        <v>0.9208195637805683</v>
      </c>
    </row>
    <row r="104" spans="1:6" ht="31.5">
      <c r="A104" s="34" t="s">
        <v>161</v>
      </c>
      <c r="B104" s="5" t="s">
        <v>106</v>
      </c>
      <c r="C104" s="5" t="s">
        <v>128</v>
      </c>
      <c r="D104" s="16">
        <v>605.2</v>
      </c>
      <c r="E104" s="16">
        <v>605.2</v>
      </c>
      <c r="F104" s="50">
        <f t="shared" si="1"/>
        <v>1</v>
      </c>
    </row>
    <row r="105" spans="1:6" ht="31.5">
      <c r="A105" s="34" t="s">
        <v>162</v>
      </c>
      <c r="B105" s="5" t="s">
        <v>106</v>
      </c>
      <c r="C105" s="5" t="s">
        <v>128</v>
      </c>
      <c r="D105" s="16">
        <v>5600</v>
      </c>
      <c r="E105" s="16">
        <v>5600</v>
      </c>
      <c r="F105" s="50">
        <f t="shared" si="1"/>
        <v>1</v>
      </c>
    </row>
    <row r="106" spans="1:6" ht="31.5">
      <c r="A106" s="34" t="s">
        <v>158</v>
      </c>
      <c r="B106" s="5" t="s">
        <v>106</v>
      </c>
      <c r="C106" s="5" t="s">
        <v>128</v>
      </c>
      <c r="D106" s="16">
        <v>603.8</v>
      </c>
      <c r="E106" s="16">
        <v>0</v>
      </c>
      <c r="F106" s="50">
        <f t="shared" si="1"/>
        <v>0</v>
      </c>
    </row>
    <row r="107" spans="1:6" ht="63">
      <c r="A107" s="34" t="s">
        <v>163</v>
      </c>
      <c r="B107" s="5" t="s">
        <v>106</v>
      </c>
      <c r="C107" s="5" t="s">
        <v>128</v>
      </c>
      <c r="D107" s="16">
        <v>0.7</v>
      </c>
      <c r="E107" s="16">
        <v>0.7</v>
      </c>
      <c r="F107" s="50">
        <f t="shared" si="1"/>
        <v>1</v>
      </c>
    </row>
    <row r="108" spans="1:6" ht="94.5">
      <c r="A108" s="34" t="s">
        <v>167</v>
      </c>
      <c r="B108" s="5" t="s">
        <v>106</v>
      </c>
      <c r="C108" s="5" t="s">
        <v>129</v>
      </c>
      <c r="D108" s="16">
        <v>307562.6</v>
      </c>
      <c r="E108" s="16">
        <v>307562.6</v>
      </c>
      <c r="F108" s="50">
        <f t="shared" si="1"/>
        <v>1</v>
      </c>
    </row>
    <row r="109" spans="1:6" ht="47.25">
      <c r="A109" s="34" t="s">
        <v>168</v>
      </c>
      <c r="B109" s="5" t="s">
        <v>106</v>
      </c>
      <c r="C109" s="5" t="s">
        <v>129</v>
      </c>
      <c r="D109" s="16">
        <v>190035</v>
      </c>
      <c r="E109" s="16">
        <v>190035</v>
      </c>
      <c r="F109" s="50">
        <f t="shared" si="1"/>
        <v>1</v>
      </c>
    </row>
    <row r="110" spans="1:6" ht="15.75">
      <c r="A110" s="30" t="s">
        <v>130</v>
      </c>
      <c r="B110" s="7" t="s">
        <v>106</v>
      </c>
      <c r="C110" s="7" t="s">
        <v>131</v>
      </c>
      <c r="D110" s="15">
        <f>D111+D112+D113</f>
        <v>7486.744900000001</v>
      </c>
      <c r="E110" s="15">
        <f>E111+E112+E113</f>
        <v>7442.37</v>
      </c>
      <c r="F110" s="50">
        <f t="shared" si="1"/>
        <v>0.9940728713756494</v>
      </c>
    </row>
    <row r="111" spans="1:6" ht="47.25">
      <c r="A111" s="31" t="s">
        <v>165</v>
      </c>
      <c r="B111" s="5" t="s">
        <v>106</v>
      </c>
      <c r="C111" s="5" t="s">
        <v>132</v>
      </c>
      <c r="D111" s="16">
        <v>12.3</v>
      </c>
      <c r="E111" s="16">
        <v>12.3</v>
      </c>
      <c r="F111" s="50">
        <f t="shared" si="1"/>
        <v>1</v>
      </c>
    </row>
    <row r="112" spans="1:6" ht="31.5">
      <c r="A112" s="31" t="s">
        <v>166</v>
      </c>
      <c r="B112" s="5" t="s">
        <v>106</v>
      </c>
      <c r="C112" s="5" t="s">
        <v>132</v>
      </c>
      <c r="D112" s="16">
        <v>14</v>
      </c>
      <c r="E112" s="16">
        <v>14</v>
      </c>
      <c r="F112" s="50">
        <f t="shared" si="1"/>
        <v>1</v>
      </c>
    </row>
    <row r="113" spans="1:6" ht="47.25">
      <c r="A113" s="31" t="s">
        <v>133</v>
      </c>
      <c r="B113" s="5" t="s">
        <v>106</v>
      </c>
      <c r="C113" s="5" t="s">
        <v>134</v>
      </c>
      <c r="D113" s="36">
        <v>7460.4449</v>
      </c>
      <c r="E113" s="36">
        <v>7416.07</v>
      </c>
      <c r="F113" s="50">
        <f t="shared" si="1"/>
        <v>0.9940519767125415</v>
      </c>
    </row>
    <row r="114" spans="1:6" ht="31.5">
      <c r="A114" s="31" t="s">
        <v>170</v>
      </c>
      <c r="B114" s="5">
        <v>901</v>
      </c>
      <c r="C114" s="5" t="s">
        <v>171</v>
      </c>
      <c r="D114" s="39">
        <v>-425.81208</v>
      </c>
      <c r="E114" s="39">
        <v>-425.81208</v>
      </c>
      <c r="F114" s="50">
        <f t="shared" si="1"/>
        <v>1</v>
      </c>
    </row>
    <row r="115" spans="1:6" ht="15.75">
      <c r="A115" s="35" t="s">
        <v>135</v>
      </c>
      <c r="B115" s="18"/>
      <c r="C115" s="18"/>
      <c r="D115" s="49">
        <f>D17+D76</f>
        <v>960229.07853</v>
      </c>
      <c r="E115" s="49">
        <f>E17+E76</f>
        <v>924146.63924</v>
      </c>
      <c r="F115" s="50">
        <f t="shared" si="1"/>
        <v>0.9624230924716026</v>
      </c>
    </row>
    <row r="116" ht="15"/>
    <row r="117" ht="15.75">
      <c r="D117" s="21"/>
    </row>
    <row r="118" spans="1:5" ht="18.75">
      <c r="A118" s="53" t="s">
        <v>174</v>
      </c>
      <c r="B118" s="40"/>
      <c r="E118" s="53" t="s">
        <v>175</v>
      </c>
    </row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</sheetData>
  <sheetProtection/>
  <mergeCells count="9">
    <mergeCell ref="E15:E16"/>
    <mergeCell ref="F15:F16"/>
    <mergeCell ref="D15:D16"/>
    <mergeCell ref="A10:C10"/>
    <mergeCell ref="A11:C11"/>
    <mergeCell ref="A12:C12"/>
    <mergeCell ref="A13:C13"/>
    <mergeCell ref="A15:A16"/>
    <mergeCell ref="B15:C15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ShargorodskayaVA</cp:lastModifiedBy>
  <cp:lastPrinted>2017-01-25T07:19:52Z</cp:lastPrinted>
  <dcterms:created xsi:type="dcterms:W3CDTF">2015-08-11T03:53:40Z</dcterms:created>
  <dcterms:modified xsi:type="dcterms:W3CDTF">2017-04-26T01:07:05Z</dcterms:modified>
  <cp:category/>
  <cp:version/>
  <cp:contentType/>
  <cp:contentStatus/>
</cp:coreProperties>
</file>